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Dữ liệu HĐ\"/>
    </mc:Choice>
  </mc:AlternateContent>
  <xr:revisionPtr revIDLastSave="0" documentId="13_ncr:1_{F4C7E4FE-47F7-4B5E-8522-445DE33C341D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K65GAT" sheetId="1" r:id="rId1"/>
    <sheet name="Thống kê" sheetId="5" r:id="rId2"/>
  </sheets>
  <definedNames>
    <definedName name="_xlnm._FilterDatabase" localSheetId="0" hidden="1">K65GAT!$A$12:$K$53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13" i="1"/>
  <c r="I13" i="1"/>
  <c r="N11" i="5"/>
  <c r="C11" i="5"/>
  <c r="D11" i="5" l="1"/>
  <c r="E11" i="5" s="1"/>
  <c r="F11" i="5"/>
  <c r="F12" i="5" s="1"/>
  <c r="L11" i="5"/>
  <c r="M11" i="5" s="1"/>
  <c r="H11" i="5"/>
  <c r="J11" i="5"/>
  <c r="K11" i="5" s="1"/>
  <c r="O11" i="5"/>
  <c r="L12" i="5" l="1"/>
  <c r="G11" i="5"/>
  <c r="D12" i="5"/>
  <c r="N12" i="5"/>
  <c r="P11" i="5"/>
  <c r="P12" i="5" s="1"/>
  <c r="I11" i="5"/>
  <c r="Q11" i="5" s="1"/>
  <c r="H12" i="5"/>
  <c r="J12" i="5"/>
  <c r="C12" i="5" l="1"/>
  <c r="K12" i="5" s="1"/>
  <c r="E12" i="5" l="1"/>
  <c r="M12" i="5"/>
  <c r="O12" i="5"/>
  <c r="I12" i="5"/>
  <c r="G12" i="5"/>
  <c r="Q12" i="5" l="1"/>
</calcChain>
</file>

<file path=xl/sharedStrings.xml><?xml version="1.0" encoding="utf-8"?>
<sst xmlns="http://schemas.openxmlformats.org/spreadsheetml/2006/main" count="137" uniqueCount="116">
  <si>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</si>
  <si>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</si>
  <si>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</si>
  <si>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</si>
  <si>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</si>
  <si>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KHOA KHOA CÔNG NGHỆ NÔNG NGHIỆP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</si>
  <si>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</si>
  <si>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</si>
  <si>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</si>
  <si>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</si>
  <si>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</si>
  <si>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</si>
  <si>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</si>
  <si>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</si>
  <si>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</si>
  <si>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</si>
  <si>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</si>
  <si>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Xuất sắc</t>
  </si>
  <si>
    <t>Tốt</t>
  </si>
  <si>
    <t>Kém</t>
  </si>
  <si>
    <t>Khá</t>
  </si>
  <si>
    <t>Trung bình</t>
  </si>
  <si>
    <t>Lớp</t>
  </si>
  <si>
    <t>Sĩ số</t>
  </si>
  <si>
    <t>Kết quả xếp loại</t>
  </si>
  <si>
    <t>Yếu</t>
  </si>
  <si>
    <t>Số lượng</t>
  </si>
  <si>
    <t>%</t>
  </si>
  <si>
    <t>Tổng Khoa CNNN</t>
  </si>
  <si>
    <t>HĐ cấp Trường
(dự kiến)</t>
  </si>
  <si>
    <t xml:space="preserve">Danh sách có: 41 sinh viên./. </t>
  </si>
  <si>
    <t>QH-2020-I/CQ-G-AT</t>
  </si>
  <si>
    <t>LỚP QH-2020-I/CQ-G-AT, HỌC KỲ 1, NĂM HỌC 2024-2025</t>
  </si>
  <si>
    <t>Nguyễn Đình Việt Anh</t>
  </si>
  <si>
    <t>Vũ Quang Bách</t>
  </si>
  <si>
    <t>Tường Duy Chung</t>
  </si>
  <si>
    <t>Đỗ Mạnh Công</t>
  </si>
  <si>
    <t>Vũ Quốc Cường</t>
  </si>
  <si>
    <t>Nguyễn Tiến Dương</t>
  </si>
  <si>
    <t>Nguyễn Hữu Đạt</t>
  </si>
  <si>
    <t>Nguyễn Thành Đạt</t>
  </si>
  <si>
    <t>Nguyễn Văn Điệp</t>
  </si>
  <si>
    <t>Hoàng Pháp Đức</t>
  </si>
  <si>
    <t>Lê Anh Đức</t>
  </si>
  <si>
    <t>Bùi Thanh Hậu</t>
  </si>
  <si>
    <t>Trần Trung Hậu</t>
  </si>
  <si>
    <t>Nguyễn Vũ Minh Hiếu</t>
  </si>
  <si>
    <t>Tạ Minh Hoàng</t>
  </si>
  <si>
    <t>Nguyễn Trọng Hoạt</t>
  </si>
  <si>
    <t>Đinh Duy Hùng</t>
  </si>
  <si>
    <t>Lê Gia Huy</t>
  </si>
  <si>
    <t>Nguyễn Quang Huy</t>
  </si>
  <si>
    <t>Hoàng Công Khanh</t>
  </si>
  <si>
    <t>Lê Duy Khánh</t>
  </si>
  <si>
    <t>Mẫn Đức Lâm</t>
  </si>
  <si>
    <t>Nguyễn Thị Loan</t>
  </si>
  <si>
    <t>Tạ Thị Bích Loan</t>
  </si>
  <si>
    <t>Nguyễn Phú Long</t>
  </si>
  <si>
    <t>Phạm Thành Luân</t>
  </si>
  <si>
    <t>Đinh Đức Lương</t>
  </si>
  <si>
    <t>Hà Văn Mạnh</t>
  </si>
  <si>
    <t>Nguyễn Văn Minh</t>
  </si>
  <si>
    <t>Võ Minh Nhật</t>
  </si>
  <si>
    <t>Lê Thị Hồng Phúc</t>
  </si>
  <si>
    <t>Bùi Hồng Quân</t>
  </si>
  <si>
    <t>Phạm Hoàng Sơn</t>
  </si>
  <si>
    <t>Phạm Thu Thủy</t>
  </si>
  <si>
    <t>Nguyễn Thị Thanh Thúy</t>
  </si>
  <si>
    <t>Hoàng Thị Trang</t>
  </si>
  <si>
    <t>Lưu Thị Quỳnh Trang</t>
  </si>
  <si>
    <t>Trương Minh Trọng</t>
  </si>
  <si>
    <t>Nguyễn Bá Trung</t>
  </si>
  <si>
    <t>Trương Quốc Tuấn</t>
  </si>
  <si>
    <t>Đỗ Công Vinh</t>
  </si>
  <si>
    <t>20020509</t>
  </si>
  <si>
    <t>20020510</t>
  </si>
  <si>
    <t>20020511</t>
  </si>
  <si>
    <t>20020513</t>
  </si>
  <si>
    <t>20020516</t>
  </si>
  <si>
    <t>20020517</t>
  </si>
  <si>
    <t>20020518</t>
  </si>
  <si>
    <t>20020520</t>
  </si>
  <si>
    <t>20020521</t>
  </si>
  <si>
    <t>20020522</t>
  </si>
  <si>
    <t>20020253</t>
  </si>
  <si>
    <t>20020524</t>
  </si>
  <si>
    <t>20020525</t>
  </si>
  <si>
    <t>20020526</t>
  </si>
  <si>
    <t>20021607</t>
  </si>
  <si>
    <t>20020529</t>
  </si>
  <si>
    <t>20020530</t>
  </si>
  <si>
    <t>20020531</t>
  </si>
  <si>
    <t>20020532</t>
  </si>
  <si>
    <t>20020533</t>
  </si>
  <si>
    <t>20020534</t>
  </si>
  <si>
    <t>20020536</t>
  </si>
  <si>
    <t>20020538</t>
  </si>
  <si>
    <t>20020539</t>
  </si>
  <si>
    <t>20020541</t>
  </si>
  <si>
    <t>20020542</t>
  </si>
  <si>
    <t>20020544</t>
  </si>
  <si>
    <t>20020547</t>
  </si>
  <si>
    <t>20020548</t>
  </si>
  <si>
    <t>20020549</t>
  </si>
  <si>
    <t>20020550</t>
  </si>
  <si>
    <t>20020552</t>
  </si>
  <si>
    <t>20020555</t>
  </si>
  <si>
    <t>20020559</t>
  </si>
  <si>
    <t>20020558</t>
  </si>
  <si>
    <t>20020560</t>
  </si>
  <si>
    <t>20020561</t>
  </si>
  <si>
    <t>20020562</t>
  </si>
  <si>
    <t>20020563</t>
  </si>
  <si>
    <t>20020566</t>
  </si>
  <si>
    <t>20020568</t>
  </si>
  <si>
    <t>BẢNG TỔNG HỢP KẾT QUẢ RÈN LUYỆN CỦA SINH VIÊN
 KHOA CÔNG NGHỆ NÔNG NGHIỆP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</si>
</sst>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1"/>
      <name val="Times New Roman"/>
      <family val="1"/>
      <scheme val="major"/>
    </font>
    <font>
      <sz val="8"/>
      <name val="Arial"/>
      <family val="2"/>
      <scheme val="minor"/>
    </font>
    <font>
      <sz val="12"/>
      <name val="Times New Roman"/>
      <family val="1"/>
      <scheme val="major"/>
    </font>
    <font>
      <b/>
      <sz val="12"/>
      <name val="Times New Roman"/>
      <family val="1"/>
    </font>
    <font>
      <b/>
      <sz val="12"/>
      <name val="Times New Roman"/>
      <family val="1"/>
      <scheme val="major"/>
    </font>
    <font>
      <b/>
      <sz val="11"/>
      <name val="Arial"/>
      <family val="2"/>
      <charset val="163"/>
      <scheme val="minor"/>
    </font>
    <font>
      <b/>
      <sz val="11"/>
      <name val="Times New Roman"/>
      <family val="1"/>
      <scheme val="major"/>
    </font>
    <font>
      <sz val="11"/>
      <color theme="1"/>
      <name val="Times New Roman"/>
      <family val="1"/>
    </font>
    <font>
      <sz val="12"/>
      <color theme="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1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7" fillId="0" borderId="12" xfId="0" applyFont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2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164" fontId="14" fillId="0" borderId="1" xfId="1" applyNumberFormat="1" applyFont="1" applyBorder="1" applyAlignment="1">
      <alignment horizontal="center" vertical="center" wrapText="1"/>
    </xf>
    <xf numFmtId="164" fontId="16" fillId="0" borderId="1" xfId="1" applyNumberFormat="1" applyFont="1" applyBorder="1" applyAlignment="1">
      <alignment horizontal="center" vertical="center" wrapText="1"/>
    </xf>
    <xf numFmtId="0" fontId="17" fillId="0" borderId="0" xfId="0" applyFont="1"/>
    <xf numFmtId="164" fontId="12" fillId="0" borderId="0" xfId="0" applyNumberFormat="1" applyFont="1"/>
    <xf numFmtId="0" fontId="12" fillId="0" borderId="0" xfId="0" applyFont="1"/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12" xfId="0" applyFont="1" applyBorder="1" applyAlignment="1" applyProtection="1">
      <alignment vertical="center"/>
      <protection locked="0"/>
    </xf>
    <xf numFmtId="0" fontId="20" fillId="0" borderId="1" xfId="0" applyFont="1" applyBorder="1" applyAlignment="1">
      <alignment wrapText="1"/>
    </xf>
    <xf numFmtId="14" fontId="20" fillId="0" borderId="1" xfId="0" applyNumberFormat="1" applyFont="1" applyBorder="1" applyAlignment="1">
      <alignment wrapText="1"/>
    </xf>
    <xf numFmtId="49" fontId="20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352425</xdr:colOff>
      <xdr:row>2</xdr:row>
      <xdr:rowOff>0</xdr:rowOff>
    </xdr:from>
    <xdr:to>
      <xdr:col>10</xdr:col>
      <xdr:colOff>171450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7288A28-4952-7D78-04EE-07CBA51E9B6C}"/>
            </a:ext>
          </a:extLst>
        </xdr:cNvPr>
        <xdr:cNvCxnSpPr/>
      </xdr:nvCxnSpPr>
      <xdr:spPr>
        <a:xfrm>
          <a:off x="4572000" y="419100"/>
          <a:ext cx="1638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409575</xdr:colOff>
      <xdr:row>2</xdr:row>
      <xdr:rowOff>9525</xdr:rowOff>
    </xdr:from>
    <xdr:to>
      <xdr:col>2</xdr:col>
      <xdr:colOff>1190625</xdr:colOff>
      <xdr:row>2</xdr:row>
      <xdr:rowOff>9525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4577BF3C-5F97-9B17-7A62-A8875E82EDD1}"/>
            </a:ext>
          </a:extLst>
        </xdr:cNvPr>
        <xdr:cNvCxnSpPr/>
      </xdr:nvCxnSpPr>
      <xdr:spPr>
        <a:xfrm>
          <a:off x="904875" y="428625"/>
          <a:ext cx="14573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ECEA9F7-D631-4E6D-A41A-B6367B50C259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12E2EA7-4B26-4FFA-8055-983C653872C2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workbookViewId="0">
      <selection activeCell="M19" sqref="M19"/>
    </sheetView>
  </sheetViews>
  <sheetFormatPr defaultColWidth="17.875" defaultRowHeight="14.25" x14ac:dyDescent="0.2"/>
  <cols>
    <col min="1" max="1" width="4.75" style="10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9.25" customWidth="1"/>
  </cols>
  <sheetData>
    <row r="1" spans="1:11" ht="16.5" x14ac:dyDescent="0.2">
      <c r="A1" s="32" t="s">
        <v>0</v>
      </c>
      <c r="B1" s="32"/>
      <c r="C1" s="32"/>
      <c r="D1" s="32"/>
      <c r="G1" s="34" t="s">
        <v>2</v>
      </c>
      <c r="H1" s="34"/>
      <c r="I1" s="34"/>
      <c r="J1" s="34"/>
      <c r="K1" s="34"/>
    </row>
    <row r="2" spans="1:11" ht="16.5" x14ac:dyDescent="0.2">
      <c r="A2" s="33" t="s">
        <v>1</v>
      </c>
      <c r="B2" s="33"/>
      <c r="C2" s="33"/>
      <c r="D2" s="33"/>
      <c r="G2" s="34" t="s">
        <v>3</v>
      </c>
      <c r="H2" s="34"/>
      <c r="I2" s="34"/>
      <c r="J2" s="34"/>
      <c r="K2" s="34"/>
    </row>
    <row r="3" spans="1:11" ht="11.25" customHeight="1" x14ac:dyDescent="0.2">
      <c r="A3" s="9"/>
    </row>
    <row r="4" spans="1:11" ht="13.5" customHeight="1" x14ac:dyDescent="0.2"/>
    <row r="5" spans="1:11" ht="19.5" x14ac:dyDescent="0.2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">
      <c r="A6" s="27" t="s">
        <v>32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">
      <c r="A7" s="27" t="s">
        <v>5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0.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1"/>
    </row>
    <row r="10" spans="1:11" ht="15.75" x14ac:dyDescent="0.2">
      <c r="A10" s="35" t="s">
        <v>6</v>
      </c>
      <c r="B10" s="37" t="s">
        <v>7</v>
      </c>
      <c r="C10" s="37" t="s">
        <v>8</v>
      </c>
      <c r="D10" s="37" t="s">
        <v>9</v>
      </c>
      <c r="E10" s="2" t="s">
        <v>10</v>
      </c>
      <c r="F10" s="2" t="s">
        <v>10</v>
      </c>
      <c r="G10" s="2" t="s">
        <v>10</v>
      </c>
      <c r="H10" s="28" t="s">
        <v>14</v>
      </c>
      <c r="I10" s="29"/>
      <c r="J10" s="28" t="s">
        <v>14</v>
      </c>
      <c r="K10" s="29"/>
    </row>
    <row r="11" spans="1:11" ht="32.25" customHeight="1" x14ac:dyDescent="0.2">
      <c r="A11" s="36"/>
      <c r="B11" s="38"/>
      <c r="C11" s="38"/>
      <c r="D11" s="38"/>
      <c r="E11" s="3" t="s">
        <v>11</v>
      </c>
      <c r="F11" s="3" t="s">
        <v>12</v>
      </c>
      <c r="G11" s="3" t="s">
        <v>13</v>
      </c>
      <c r="H11" s="30" t="s">
        <v>15</v>
      </c>
      <c r="I11" s="31"/>
      <c r="J11" s="30" t="s">
        <v>29</v>
      </c>
      <c r="K11" s="31"/>
    </row>
    <row r="12" spans="1:11" ht="15.75" x14ac:dyDescent="0.2">
      <c r="A12" s="36"/>
      <c r="B12" s="38"/>
      <c r="C12" s="38"/>
      <c r="D12" s="38"/>
      <c r="E12" s="7"/>
      <c r="F12" s="7"/>
      <c r="G12" s="7"/>
      <c r="H12" s="2" t="s">
        <v>10</v>
      </c>
      <c r="I12" s="2" t="s">
        <v>16</v>
      </c>
      <c r="J12" s="2" t="s">
        <v>10</v>
      </c>
      <c r="K12" s="2" t="s">
        <v>16</v>
      </c>
    </row>
    <row r="13" spans="1:11" ht="15.75" x14ac:dyDescent="0.25">
      <c r="A13" s="11">
        <v>1</v>
      </c>
      <c r="B13" s="25" t="s">
        <v>74</v>
      </c>
      <c r="C13" s="23" t="s">
        <v>33</v>
      </c>
      <c r="D13" s="24">
        <v>37452</v>
      </c>
      <c r="E13" s="8">
        <v>0</v>
      </c>
      <c r="F13" s="8">
        <v>0</v>
      </c>
      <c r="G13" s="8">
        <v>0</v>
      </c>
      <c r="H13" s="8">
        <v>0</v>
      </c>
      <c r="I13" s="22" t="str">
        <f t="shared" ref="I13:I53" si="0">IF(H13&gt;=90,"Xuất sắc",IF(H13&gt;=80,"Tốt", IF(H13&gt;=65,"Khá",IF(H13&gt;=50,"Trung bình", IF(H13&gt;=35, "Yếu", "Kém")))))</f>
        <v>Kém</v>
      </c>
      <c r="J13" s="8">
        <v>0</v>
      </c>
      <c r="K13" s="22" t="str">
        <f t="shared" ref="K13:K53" si="1">IF(J13&gt;=90,"Xuất sắc",IF(J13&gt;=80,"Tốt", IF(J13&gt;=65,"Khá",IF(J13&gt;=50,"Trung bình", IF(J13&gt;=35, "Yếu", "Kém")))))</f>
        <v>Kém</v>
      </c>
    </row>
    <row r="14" spans="1:11" ht="15.75" x14ac:dyDescent="0.25">
      <c r="A14" s="11">
        <v>2</v>
      </c>
      <c r="B14" s="25" t="s">
        <v>75</v>
      </c>
      <c r="C14" s="23" t="s">
        <v>34</v>
      </c>
      <c r="D14" s="24">
        <v>37559</v>
      </c>
      <c r="E14" s="8">
        <v>80</v>
      </c>
      <c r="F14" s="8">
        <v>90</v>
      </c>
      <c r="G14" s="8">
        <v>90</v>
      </c>
      <c r="H14" s="8">
        <v>90</v>
      </c>
      <c r="I14" s="22" t="str">
        <f t="shared" si="0"/>
        <v>Xuất sắc</v>
      </c>
      <c r="J14" s="8">
        <v>90</v>
      </c>
      <c r="K14" s="22" t="str">
        <f t="shared" si="1"/>
        <v>Xuất sắc</v>
      </c>
    </row>
    <row r="15" spans="1:11" ht="15.75" x14ac:dyDescent="0.25">
      <c r="A15" s="11">
        <v>3</v>
      </c>
      <c r="B15" s="25" t="s">
        <v>76</v>
      </c>
      <c r="C15" s="23" t="s">
        <v>35</v>
      </c>
      <c r="D15" s="24">
        <v>37286</v>
      </c>
      <c r="E15" s="8">
        <v>90</v>
      </c>
      <c r="F15" s="8">
        <v>90</v>
      </c>
      <c r="G15" s="8">
        <v>90</v>
      </c>
      <c r="H15" s="8">
        <v>90</v>
      </c>
      <c r="I15" s="22" t="str">
        <f t="shared" si="0"/>
        <v>Xuất sắc</v>
      </c>
      <c r="J15" s="8">
        <v>90</v>
      </c>
      <c r="K15" s="22" t="str">
        <f t="shared" si="1"/>
        <v>Xuất sắc</v>
      </c>
    </row>
    <row r="16" spans="1:11" ht="15.75" x14ac:dyDescent="0.25">
      <c r="A16" s="11">
        <v>4</v>
      </c>
      <c r="B16" s="25" t="s">
        <v>77</v>
      </c>
      <c r="C16" s="23" t="s">
        <v>36</v>
      </c>
      <c r="D16" s="24">
        <v>37023</v>
      </c>
      <c r="E16" s="8">
        <v>0</v>
      </c>
      <c r="F16" s="8">
        <v>0</v>
      </c>
      <c r="G16" s="8">
        <v>0</v>
      </c>
      <c r="H16" s="8">
        <v>0</v>
      </c>
      <c r="I16" s="22" t="str">
        <f t="shared" si="0"/>
        <v>Kém</v>
      </c>
      <c r="J16" s="8">
        <v>0</v>
      </c>
      <c r="K16" s="22" t="str">
        <f t="shared" si="1"/>
        <v>Kém</v>
      </c>
    </row>
    <row r="17" spans="1:11" ht="15.75" x14ac:dyDescent="0.25">
      <c r="A17" s="11">
        <v>5</v>
      </c>
      <c r="B17" s="25" t="s">
        <v>78</v>
      </c>
      <c r="C17" s="23" t="s">
        <v>37</v>
      </c>
      <c r="D17" s="24">
        <v>37362</v>
      </c>
      <c r="E17" s="8">
        <v>80</v>
      </c>
      <c r="F17" s="8">
        <v>90</v>
      </c>
      <c r="G17" s="8">
        <v>90</v>
      </c>
      <c r="H17" s="8">
        <v>90</v>
      </c>
      <c r="I17" s="22" t="str">
        <f t="shared" si="0"/>
        <v>Xuất sắc</v>
      </c>
      <c r="J17" s="8">
        <v>90</v>
      </c>
      <c r="K17" s="22" t="str">
        <f t="shared" si="1"/>
        <v>Xuất sắc</v>
      </c>
    </row>
    <row r="18" spans="1:11" ht="15.75" x14ac:dyDescent="0.25">
      <c r="A18" s="11">
        <v>6</v>
      </c>
      <c r="B18" s="25" t="s">
        <v>79</v>
      </c>
      <c r="C18" s="23" t="s">
        <v>38</v>
      </c>
      <c r="D18" s="24">
        <v>37343</v>
      </c>
      <c r="E18" s="8">
        <v>70</v>
      </c>
      <c r="F18" s="8">
        <v>80</v>
      </c>
      <c r="G18" s="8">
        <v>80</v>
      </c>
      <c r="H18" s="8">
        <v>80</v>
      </c>
      <c r="I18" s="22" t="str">
        <f t="shared" si="0"/>
        <v>Tốt</v>
      </c>
      <c r="J18" s="8">
        <v>80</v>
      </c>
      <c r="K18" s="22" t="str">
        <f t="shared" si="1"/>
        <v>Tốt</v>
      </c>
    </row>
    <row r="19" spans="1:11" ht="15.75" x14ac:dyDescent="0.25">
      <c r="A19" s="11">
        <v>7</v>
      </c>
      <c r="B19" s="25" t="s">
        <v>80</v>
      </c>
      <c r="C19" s="23" t="s">
        <v>39</v>
      </c>
      <c r="D19" s="24">
        <v>37367</v>
      </c>
      <c r="E19" s="8">
        <v>70</v>
      </c>
      <c r="F19" s="8">
        <v>90</v>
      </c>
      <c r="G19" s="8">
        <v>90</v>
      </c>
      <c r="H19" s="8">
        <v>90</v>
      </c>
      <c r="I19" s="22" t="str">
        <f t="shared" si="0"/>
        <v>Xuất sắc</v>
      </c>
      <c r="J19" s="8">
        <v>90</v>
      </c>
      <c r="K19" s="22" t="str">
        <f t="shared" si="1"/>
        <v>Xuất sắc</v>
      </c>
    </row>
    <row r="20" spans="1:11" ht="15.75" x14ac:dyDescent="0.25">
      <c r="A20" s="11">
        <v>8</v>
      </c>
      <c r="B20" s="25" t="s">
        <v>81</v>
      </c>
      <c r="C20" s="23" t="s">
        <v>40</v>
      </c>
      <c r="D20" s="24">
        <v>37547</v>
      </c>
      <c r="E20" s="8">
        <v>0</v>
      </c>
      <c r="F20" s="8">
        <v>0</v>
      </c>
      <c r="G20" s="8">
        <v>0</v>
      </c>
      <c r="H20" s="8">
        <v>0</v>
      </c>
      <c r="I20" s="22" t="str">
        <f t="shared" si="0"/>
        <v>Kém</v>
      </c>
      <c r="J20" s="8">
        <v>0</v>
      </c>
      <c r="K20" s="22" t="str">
        <f t="shared" si="1"/>
        <v>Kém</v>
      </c>
    </row>
    <row r="21" spans="1:11" ht="15.75" x14ac:dyDescent="0.25">
      <c r="A21" s="11">
        <v>9</v>
      </c>
      <c r="B21" s="25" t="s">
        <v>82</v>
      </c>
      <c r="C21" s="23" t="s">
        <v>41</v>
      </c>
      <c r="D21" s="24">
        <v>37309</v>
      </c>
      <c r="E21" s="8">
        <v>80</v>
      </c>
      <c r="F21" s="8">
        <v>90</v>
      </c>
      <c r="G21" s="8">
        <v>90</v>
      </c>
      <c r="H21" s="8">
        <v>90</v>
      </c>
      <c r="I21" s="22" t="str">
        <f t="shared" si="0"/>
        <v>Xuất sắc</v>
      </c>
      <c r="J21" s="8">
        <v>90</v>
      </c>
      <c r="K21" s="22" t="str">
        <f t="shared" si="1"/>
        <v>Xuất sắc</v>
      </c>
    </row>
    <row r="22" spans="1:11" ht="15.75" x14ac:dyDescent="0.25">
      <c r="A22" s="11">
        <v>10</v>
      </c>
      <c r="B22" s="25" t="s">
        <v>83</v>
      </c>
      <c r="C22" s="23" t="s">
        <v>42</v>
      </c>
      <c r="D22" s="24">
        <v>37361</v>
      </c>
      <c r="E22" s="8">
        <v>70</v>
      </c>
      <c r="F22" s="8">
        <v>90</v>
      </c>
      <c r="G22" s="8">
        <v>90</v>
      </c>
      <c r="H22" s="8">
        <v>90</v>
      </c>
      <c r="I22" s="22" t="str">
        <f t="shared" si="0"/>
        <v>Xuất sắc</v>
      </c>
      <c r="J22" s="8">
        <v>90</v>
      </c>
      <c r="K22" s="22" t="str">
        <f t="shared" si="1"/>
        <v>Xuất sắc</v>
      </c>
    </row>
    <row r="23" spans="1:11" ht="15.75" x14ac:dyDescent="0.25">
      <c r="A23" s="11">
        <v>11</v>
      </c>
      <c r="B23" s="25" t="s">
        <v>84</v>
      </c>
      <c r="C23" s="23" t="s">
        <v>43</v>
      </c>
      <c r="D23" s="24">
        <v>37511</v>
      </c>
      <c r="E23" s="8">
        <v>0</v>
      </c>
      <c r="F23" s="8">
        <v>0</v>
      </c>
      <c r="G23" s="8">
        <v>0</v>
      </c>
      <c r="H23" s="8">
        <v>0</v>
      </c>
      <c r="I23" s="22" t="str">
        <f t="shared" si="0"/>
        <v>Kém</v>
      </c>
      <c r="J23" s="8">
        <v>0</v>
      </c>
      <c r="K23" s="22" t="str">
        <f t="shared" si="1"/>
        <v>Kém</v>
      </c>
    </row>
    <row r="24" spans="1:11" ht="15.75" x14ac:dyDescent="0.25">
      <c r="A24" s="11">
        <v>12</v>
      </c>
      <c r="B24" s="25" t="s">
        <v>85</v>
      </c>
      <c r="C24" s="23" t="s">
        <v>44</v>
      </c>
      <c r="D24" s="24">
        <v>37519</v>
      </c>
      <c r="E24" s="8">
        <v>80</v>
      </c>
      <c r="F24" s="8">
        <v>90</v>
      </c>
      <c r="G24" s="8">
        <v>90</v>
      </c>
      <c r="H24" s="8">
        <v>90</v>
      </c>
      <c r="I24" s="22" t="str">
        <f t="shared" si="0"/>
        <v>Xuất sắc</v>
      </c>
      <c r="J24" s="8">
        <v>90</v>
      </c>
      <c r="K24" s="22" t="str">
        <f t="shared" si="1"/>
        <v>Xuất sắc</v>
      </c>
    </row>
    <row r="25" spans="1:11" ht="15.75" x14ac:dyDescent="0.25">
      <c r="A25" s="11">
        <v>13</v>
      </c>
      <c r="B25" s="25" t="s">
        <v>86</v>
      </c>
      <c r="C25" s="23" t="s">
        <v>45</v>
      </c>
      <c r="D25" s="24">
        <v>37279</v>
      </c>
      <c r="E25" s="8">
        <v>80</v>
      </c>
      <c r="F25" s="8">
        <v>90</v>
      </c>
      <c r="G25" s="8">
        <v>90</v>
      </c>
      <c r="H25" s="8">
        <v>90</v>
      </c>
      <c r="I25" s="22" t="str">
        <f t="shared" si="0"/>
        <v>Xuất sắc</v>
      </c>
      <c r="J25" s="8">
        <v>90</v>
      </c>
      <c r="K25" s="22" t="str">
        <f t="shared" si="1"/>
        <v>Xuất sắc</v>
      </c>
    </row>
    <row r="26" spans="1:11" ht="15.75" x14ac:dyDescent="0.25">
      <c r="A26" s="11">
        <v>14</v>
      </c>
      <c r="B26" s="25" t="s">
        <v>87</v>
      </c>
      <c r="C26" s="23" t="s">
        <v>46</v>
      </c>
      <c r="D26" s="24">
        <v>37333</v>
      </c>
      <c r="E26" s="8">
        <v>80</v>
      </c>
      <c r="F26" s="8">
        <v>77</v>
      </c>
      <c r="G26" s="8">
        <v>77</v>
      </c>
      <c r="H26" s="8">
        <v>77</v>
      </c>
      <c r="I26" s="22" t="str">
        <f t="shared" si="0"/>
        <v>Khá</v>
      </c>
      <c r="J26" s="8">
        <v>77</v>
      </c>
      <c r="K26" s="22" t="str">
        <f t="shared" si="1"/>
        <v>Khá</v>
      </c>
    </row>
    <row r="27" spans="1:11" ht="15.75" x14ac:dyDescent="0.25">
      <c r="A27" s="11">
        <v>15</v>
      </c>
      <c r="B27" s="25" t="s">
        <v>88</v>
      </c>
      <c r="C27" s="23" t="s">
        <v>47</v>
      </c>
      <c r="D27" s="24">
        <v>36903</v>
      </c>
      <c r="E27" s="8">
        <v>80</v>
      </c>
      <c r="F27" s="8">
        <v>90</v>
      </c>
      <c r="G27" s="8">
        <v>90</v>
      </c>
      <c r="H27" s="8">
        <v>90</v>
      </c>
      <c r="I27" s="22" t="str">
        <f t="shared" si="0"/>
        <v>Xuất sắc</v>
      </c>
      <c r="J27" s="8">
        <v>90</v>
      </c>
      <c r="K27" s="22" t="str">
        <f t="shared" si="1"/>
        <v>Xuất sắc</v>
      </c>
    </row>
    <row r="28" spans="1:11" ht="15.75" x14ac:dyDescent="0.25">
      <c r="A28" s="11">
        <v>16</v>
      </c>
      <c r="B28" s="25" t="s">
        <v>89</v>
      </c>
      <c r="C28" s="23" t="s">
        <v>48</v>
      </c>
      <c r="D28" s="24">
        <v>37430</v>
      </c>
      <c r="E28" s="8">
        <v>90</v>
      </c>
      <c r="F28" s="8">
        <v>90</v>
      </c>
      <c r="G28" s="8">
        <v>90</v>
      </c>
      <c r="H28" s="8">
        <v>90</v>
      </c>
      <c r="I28" s="22" t="str">
        <f t="shared" si="0"/>
        <v>Xuất sắc</v>
      </c>
      <c r="J28" s="8">
        <v>90</v>
      </c>
      <c r="K28" s="22" t="str">
        <f t="shared" si="1"/>
        <v>Xuất sắc</v>
      </c>
    </row>
    <row r="29" spans="1:11" ht="15.75" x14ac:dyDescent="0.25">
      <c r="A29" s="11">
        <v>17</v>
      </c>
      <c r="B29" s="25" t="s">
        <v>90</v>
      </c>
      <c r="C29" s="23" t="s">
        <v>49</v>
      </c>
      <c r="D29" s="24">
        <v>37463</v>
      </c>
      <c r="E29" s="8">
        <v>0</v>
      </c>
      <c r="F29" s="8">
        <v>0</v>
      </c>
      <c r="G29" s="8">
        <v>0</v>
      </c>
      <c r="H29" s="8">
        <v>0</v>
      </c>
      <c r="I29" s="22" t="str">
        <f t="shared" si="0"/>
        <v>Kém</v>
      </c>
      <c r="J29" s="8">
        <v>0</v>
      </c>
      <c r="K29" s="22" t="str">
        <f t="shared" si="1"/>
        <v>Kém</v>
      </c>
    </row>
    <row r="30" spans="1:11" ht="15.75" x14ac:dyDescent="0.25">
      <c r="A30" s="11">
        <v>18</v>
      </c>
      <c r="B30" s="25" t="s">
        <v>91</v>
      </c>
      <c r="C30" s="23" t="s">
        <v>50</v>
      </c>
      <c r="D30" s="24">
        <v>37302</v>
      </c>
      <c r="E30" s="8">
        <v>70</v>
      </c>
      <c r="F30" s="8">
        <v>90</v>
      </c>
      <c r="G30" s="8">
        <v>90</v>
      </c>
      <c r="H30" s="8">
        <v>90</v>
      </c>
      <c r="I30" s="22" t="str">
        <f t="shared" si="0"/>
        <v>Xuất sắc</v>
      </c>
      <c r="J30" s="8">
        <v>90</v>
      </c>
      <c r="K30" s="22" t="str">
        <f t="shared" si="1"/>
        <v>Xuất sắc</v>
      </c>
    </row>
    <row r="31" spans="1:11" ht="15.75" x14ac:dyDescent="0.25">
      <c r="A31" s="11">
        <v>19</v>
      </c>
      <c r="B31" s="25" t="s">
        <v>92</v>
      </c>
      <c r="C31" s="23" t="s">
        <v>51</v>
      </c>
      <c r="D31" s="24">
        <v>37314</v>
      </c>
      <c r="E31" s="8">
        <v>70</v>
      </c>
      <c r="F31" s="8">
        <v>90</v>
      </c>
      <c r="G31" s="8">
        <v>90</v>
      </c>
      <c r="H31" s="8">
        <v>90</v>
      </c>
      <c r="I31" s="22" t="str">
        <f t="shared" si="0"/>
        <v>Xuất sắc</v>
      </c>
      <c r="J31" s="8">
        <v>90</v>
      </c>
      <c r="K31" s="22" t="str">
        <f t="shared" si="1"/>
        <v>Xuất sắc</v>
      </c>
    </row>
    <row r="32" spans="1:11" ht="15.75" x14ac:dyDescent="0.25">
      <c r="A32" s="11">
        <v>20</v>
      </c>
      <c r="B32" s="25" t="s">
        <v>93</v>
      </c>
      <c r="C32" s="23" t="s">
        <v>52</v>
      </c>
      <c r="D32" s="24">
        <v>37501</v>
      </c>
      <c r="E32" s="8">
        <v>70</v>
      </c>
      <c r="F32" s="8">
        <v>90</v>
      </c>
      <c r="G32" s="8">
        <v>90</v>
      </c>
      <c r="H32" s="8">
        <v>90</v>
      </c>
      <c r="I32" s="22" t="str">
        <f t="shared" si="0"/>
        <v>Xuất sắc</v>
      </c>
      <c r="J32" s="8">
        <v>90</v>
      </c>
      <c r="K32" s="22" t="str">
        <f t="shared" si="1"/>
        <v>Xuất sắc</v>
      </c>
    </row>
    <row r="33" spans="1:11" ht="15.75" x14ac:dyDescent="0.25">
      <c r="A33" s="11">
        <v>21</v>
      </c>
      <c r="B33" s="25" t="s">
        <v>94</v>
      </c>
      <c r="C33" s="23" t="s">
        <v>53</v>
      </c>
      <c r="D33" s="24">
        <v>37570</v>
      </c>
      <c r="E33" s="8">
        <v>70</v>
      </c>
      <c r="F33" s="8">
        <v>90</v>
      </c>
      <c r="G33" s="8">
        <v>90</v>
      </c>
      <c r="H33" s="8">
        <v>90</v>
      </c>
      <c r="I33" s="22" t="str">
        <f t="shared" si="0"/>
        <v>Xuất sắc</v>
      </c>
      <c r="J33" s="8">
        <v>90</v>
      </c>
      <c r="K33" s="22" t="str">
        <f t="shared" si="1"/>
        <v>Xuất sắc</v>
      </c>
    </row>
    <row r="34" spans="1:11" ht="15.75" x14ac:dyDescent="0.25">
      <c r="A34" s="11">
        <v>22</v>
      </c>
      <c r="B34" s="25" t="s">
        <v>95</v>
      </c>
      <c r="C34" s="23" t="s">
        <v>54</v>
      </c>
      <c r="D34" s="24">
        <v>37613</v>
      </c>
      <c r="E34" s="8">
        <v>80</v>
      </c>
      <c r="F34" s="8">
        <v>90</v>
      </c>
      <c r="G34" s="8">
        <v>90</v>
      </c>
      <c r="H34" s="8">
        <v>90</v>
      </c>
      <c r="I34" s="22" t="str">
        <f t="shared" si="0"/>
        <v>Xuất sắc</v>
      </c>
      <c r="J34" s="8">
        <v>90</v>
      </c>
      <c r="K34" s="22" t="str">
        <f t="shared" si="1"/>
        <v>Xuất sắc</v>
      </c>
    </row>
    <row r="35" spans="1:11" ht="15.75" x14ac:dyDescent="0.25">
      <c r="A35" s="11">
        <v>23</v>
      </c>
      <c r="B35" s="25" t="s">
        <v>96</v>
      </c>
      <c r="C35" s="23" t="s">
        <v>55</v>
      </c>
      <c r="D35" s="24">
        <v>37498</v>
      </c>
      <c r="E35" s="8">
        <v>90</v>
      </c>
      <c r="F35" s="8">
        <v>90</v>
      </c>
      <c r="G35" s="8">
        <v>90</v>
      </c>
      <c r="H35" s="8">
        <v>90</v>
      </c>
      <c r="I35" s="22" t="str">
        <f t="shared" si="0"/>
        <v>Xuất sắc</v>
      </c>
      <c r="J35" s="8">
        <v>90</v>
      </c>
      <c r="K35" s="22" t="str">
        <f t="shared" si="1"/>
        <v>Xuất sắc</v>
      </c>
    </row>
    <row r="36" spans="1:11" ht="15.75" x14ac:dyDescent="0.25">
      <c r="A36" s="11">
        <v>24</v>
      </c>
      <c r="B36" s="25" t="s">
        <v>97</v>
      </c>
      <c r="C36" s="23" t="s">
        <v>56</v>
      </c>
      <c r="D36" s="24">
        <v>37348</v>
      </c>
      <c r="E36" s="8">
        <v>90</v>
      </c>
      <c r="F36" s="8">
        <v>90</v>
      </c>
      <c r="G36" s="8">
        <v>90</v>
      </c>
      <c r="H36" s="8">
        <v>90</v>
      </c>
      <c r="I36" s="22" t="str">
        <f t="shared" si="0"/>
        <v>Xuất sắc</v>
      </c>
      <c r="J36" s="8">
        <v>90</v>
      </c>
      <c r="K36" s="22" t="str">
        <f t="shared" si="1"/>
        <v>Xuất sắc</v>
      </c>
    </row>
    <row r="37" spans="1:11" ht="15.75" x14ac:dyDescent="0.25">
      <c r="A37" s="11">
        <v>25</v>
      </c>
      <c r="B37" s="25" t="s">
        <v>98</v>
      </c>
      <c r="C37" s="23" t="s">
        <v>57</v>
      </c>
      <c r="D37" s="24">
        <v>37284</v>
      </c>
      <c r="E37" s="8">
        <v>80</v>
      </c>
      <c r="F37" s="8">
        <v>90</v>
      </c>
      <c r="G37" s="8">
        <v>90</v>
      </c>
      <c r="H37" s="8">
        <v>90</v>
      </c>
      <c r="I37" s="22" t="str">
        <f t="shared" si="0"/>
        <v>Xuất sắc</v>
      </c>
      <c r="J37" s="8">
        <v>90</v>
      </c>
      <c r="K37" s="22" t="str">
        <f t="shared" si="1"/>
        <v>Xuất sắc</v>
      </c>
    </row>
    <row r="38" spans="1:11" ht="15.75" x14ac:dyDescent="0.25">
      <c r="A38" s="11">
        <v>26</v>
      </c>
      <c r="B38" s="25" t="s">
        <v>99</v>
      </c>
      <c r="C38" s="23" t="s">
        <v>58</v>
      </c>
      <c r="D38" s="24">
        <v>37422</v>
      </c>
      <c r="E38" s="8">
        <v>92</v>
      </c>
      <c r="F38" s="8">
        <v>90</v>
      </c>
      <c r="G38" s="8">
        <v>92</v>
      </c>
      <c r="H38" s="8">
        <v>92</v>
      </c>
      <c r="I38" s="22" t="str">
        <f t="shared" si="0"/>
        <v>Xuất sắc</v>
      </c>
      <c r="J38" s="8">
        <v>92</v>
      </c>
      <c r="K38" s="22" t="str">
        <f t="shared" si="1"/>
        <v>Xuất sắc</v>
      </c>
    </row>
    <row r="39" spans="1:11" ht="15.75" x14ac:dyDescent="0.25">
      <c r="A39" s="11">
        <v>27</v>
      </c>
      <c r="B39" s="25" t="s">
        <v>100</v>
      </c>
      <c r="C39" s="23" t="s">
        <v>59</v>
      </c>
      <c r="D39" s="24">
        <v>37479</v>
      </c>
      <c r="E39" s="8">
        <v>80</v>
      </c>
      <c r="F39" s="8">
        <v>90</v>
      </c>
      <c r="G39" s="8">
        <v>90</v>
      </c>
      <c r="H39" s="8">
        <v>90</v>
      </c>
      <c r="I39" s="22" t="str">
        <f t="shared" si="0"/>
        <v>Xuất sắc</v>
      </c>
      <c r="J39" s="8">
        <v>90</v>
      </c>
      <c r="K39" s="22" t="str">
        <f t="shared" si="1"/>
        <v>Xuất sắc</v>
      </c>
    </row>
    <row r="40" spans="1:11" ht="15.75" x14ac:dyDescent="0.25">
      <c r="A40" s="11">
        <v>28</v>
      </c>
      <c r="B40" s="25" t="s">
        <v>101</v>
      </c>
      <c r="C40" s="23" t="s">
        <v>60</v>
      </c>
      <c r="D40" s="24">
        <v>37482</v>
      </c>
      <c r="E40" s="8">
        <v>0</v>
      </c>
      <c r="F40" s="8">
        <v>0</v>
      </c>
      <c r="G40" s="8">
        <v>0</v>
      </c>
      <c r="H40" s="8">
        <v>0</v>
      </c>
      <c r="I40" s="22" t="str">
        <f t="shared" si="0"/>
        <v>Kém</v>
      </c>
      <c r="J40" s="8">
        <v>0</v>
      </c>
      <c r="K40" s="22" t="str">
        <f t="shared" si="1"/>
        <v>Kém</v>
      </c>
    </row>
    <row r="41" spans="1:11" ht="15.75" x14ac:dyDescent="0.25">
      <c r="A41" s="11">
        <v>29</v>
      </c>
      <c r="B41" s="25" t="s">
        <v>102</v>
      </c>
      <c r="C41" s="23" t="s">
        <v>61</v>
      </c>
      <c r="D41" s="24">
        <v>37559</v>
      </c>
      <c r="E41" s="8">
        <v>0</v>
      </c>
      <c r="F41" s="8">
        <v>0</v>
      </c>
      <c r="G41" s="8">
        <v>0</v>
      </c>
      <c r="H41" s="8">
        <v>0</v>
      </c>
      <c r="I41" s="22" t="str">
        <f t="shared" si="0"/>
        <v>Kém</v>
      </c>
      <c r="J41" s="8">
        <v>0</v>
      </c>
      <c r="K41" s="22" t="str">
        <f t="shared" si="1"/>
        <v>Kém</v>
      </c>
    </row>
    <row r="42" spans="1:11" ht="15.75" x14ac:dyDescent="0.25">
      <c r="A42" s="11">
        <v>30</v>
      </c>
      <c r="B42" s="25" t="s">
        <v>103</v>
      </c>
      <c r="C42" s="23" t="s">
        <v>62</v>
      </c>
      <c r="D42" s="24">
        <v>37420</v>
      </c>
      <c r="E42" s="8">
        <v>70</v>
      </c>
      <c r="F42" s="8">
        <v>77</v>
      </c>
      <c r="G42" s="8">
        <v>77</v>
      </c>
      <c r="H42" s="8">
        <v>77</v>
      </c>
      <c r="I42" s="22" t="str">
        <f t="shared" si="0"/>
        <v>Khá</v>
      </c>
      <c r="J42" s="8">
        <v>77</v>
      </c>
      <c r="K42" s="22" t="str">
        <f t="shared" si="1"/>
        <v>Khá</v>
      </c>
    </row>
    <row r="43" spans="1:11" ht="15.75" x14ac:dyDescent="0.25">
      <c r="A43" s="11">
        <v>31</v>
      </c>
      <c r="B43" s="25" t="s">
        <v>104</v>
      </c>
      <c r="C43" s="23" t="s">
        <v>63</v>
      </c>
      <c r="D43" s="24">
        <v>37451</v>
      </c>
      <c r="E43" s="8">
        <v>80</v>
      </c>
      <c r="F43" s="8">
        <v>90</v>
      </c>
      <c r="G43" s="8">
        <v>90</v>
      </c>
      <c r="H43" s="8">
        <v>90</v>
      </c>
      <c r="I43" s="22" t="str">
        <f t="shared" si="0"/>
        <v>Xuất sắc</v>
      </c>
      <c r="J43" s="8">
        <v>90</v>
      </c>
      <c r="K43" s="22" t="str">
        <f t="shared" si="1"/>
        <v>Xuất sắc</v>
      </c>
    </row>
    <row r="44" spans="1:11" ht="15.75" x14ac:dyDescent="0.25">
      <c r="A44" s="11">
        <v>32</v>
      </c>
      <c r="B44" s="25" t="s">
        <v>105</v>
      </c>
      <c r="C44" s="23" t="s">
        <v>64</v>
      </c>
      <c r="D44" s="24">
        <v>37518</v>
      </c>
      <c r="E44" s="8">
        <v>70</v>
      </c>
      <c r="F44" s="8">
        <v>77</v>
      </c>
      <c r="G44" s="8">
        <v>77</v>
      </c>
      <c r="H44" s="8">
        <v>77</v>
      </c>
      <c r="I44" s="22" t="str">
        <f t="shared" si="0"/>
        <v>Khá</v>
      </c>
      <c r="J44" s="8">
        <v>77</v>
      </c>
      <c r="K44" s="22" t="str">
        <f t="shared" si="1"/>
        <v>Khá</v>
      </c>
    </row>
    <row r="45" spans="1:11" ht="15.75" x14ac:dyDescent="0.25">
      <c r="A45" s="11">
        <v>33</v>
      </c>
      <c r="B45" s="25" t="s">
        <v>106</v>
      </c>
      <c r="C45" s="23" t="s">
        <v>65</v>
      </c>
      <c r="D45" s="24">
        <v>37422</v>
      </c>
      <c r="E45" s="8">
        <v>80</v>
      </c>
      <c r="F45" s="8">
        <v>80</v>
      </c>
      <c r="G45" s="8">
        <v>90</v>
      </c>
      <c r="H45" s="8">
        <v>90</v>
      </c>
      <c r="I45" s="22" t="str">
        <f t="shared" si="0"/>
        <v>Xuất sắc</v>
      </c>
      <c r="J45" s="8">
        <v>90</v>
      </c>
      <c r="K45" s="22" t="str">
        <f t="shared" si="1"/>
        <v>Xuất sắc</v>
      </c>
    </row>
    <row r="46" spans="1:11" ht="15.75" x14ac:dyDescent="0.25">
      <c r="A46" s="11">
        <v>34</v>
      </c>
      <c r="B46" s="25" t="s">
        <v>107</v>
      </c>
      <c r="C46" s="23" t="s">
        <v>66</v>
      </c>
      <c r="D46" s="24">
        <v>37498</v>
      </c>
      <c r="E46" s="8">
        <v>80</v>
      </c>
      <c r="F46" s="8">
        <v>90</v>
      </c>
      <c r="G46" s="8">
        <v>90</v>
      </c>
      <c r="H46" s="8">
        <v>90</v>
      </c>
      <c r="I46" s="22" t="str">
        <f t="shared" si="0"/>
        <v>Xuất sắc</v>
      </c>
      <c r="J46" s="8">
        <v>90</v>
      </c>
      <c r="K46" s="22" t="str">
        <f t="shared" si="1"/>
        <v>Xuất sắc</v>
      </c>
    </row>
    <row r="47" spans="1:11" ht="15.75" x14ac:dyDescent="0.25">
      <c r="A47" s="11">
        <v>35</v>
      </c>
      <c r="B47" s="25" t="s">
        <v>108</v>
      </c>
      <c r="C47" s="23" t="s">
        <v>67</v>
      </c>
      <c r="D47" s="24">
        <v>37348</v>
      </c>
      <c r="E47" s="8">
        <v>80</v>
      </c>
      <c r="F47" s="8">
        <v>80</v>
      </c>
      <c r="G47" s="8">
        <v>80</v>
      </c>
      <c r="H47" s="8">
        <v>80</v>
      </c>
      <c r="I47" s="22" t="str">
        <f t="shared" si="0"/>
        <v>Tốt</v>
      </c>
      <c r="J47" s="8">
        <v>80</v>
      </c>
      <c r="K47" s="22" t="str">
        <f t="shared" si="1"/>
        <v>Tốt</v>
      </c>
    </row>
    <row r="48" spans="1:11" ht="15.75" x14ac:dyDescent="0.25">
      <c r="A48" s="11">
        <v>36</v>
      </c>
      <c r="B48" s="25" t="s">
        <v>109</v>
      </c>
      <c r="C48" s="23" t="s">
        <v>68</v>
      </c>
      <c r="D48" s="24">
        <v>37385</v>
      </c>
      <c r="E48" s="8">
        <v>90</v>
      </c>
      <c r="F48" s="8">
        <v>80</v>
      </c>
      <c r="G48" s="8">
        <v>90</v>
      </c>
      <c r="H48" s="8">
        <v>90</v>
      </c>
      <c r="I48" s="22" t="str">
        <f t="shared" si="0"/>
        <v>Xuất sắc</v>
      </c>
      <c r="J48" s="8">
        <v>90</v>
      </c>
      <c r="K48" s="22" t="str">
        <f t="shared" si="1"/>
        <v>Xuất sắc</v>
      </c>
    </row>
    <row r="49" spans="1:11" ht="15.75" x14ac:dyDescent="0.25">
      <c r="A49" s="11">
        <v>37</v>
      </c>
      <c r="B49" s="25" t="s">
        <v>110</v>
      </c>
      <c r="C49" s="23" t="s">
        <v>69</v>
      </c>
      <c r="D49" s="24">
        <v>37433</v>
      </c>
      <c r="E49" s="8">
        <v>92</v>
      </c>
      <c r="F49" s="8">
        <v>92</v>
      </c>
      <c r="G49" s="8">
        <v>92</v>
      </c>
      <c r="H49" s="8">
        <v>92</v>
      </c>
      <c r="I49" s="22" t="str">
        <f t="shared" si="0"/>
        <v>Xuất sắc</v>
      </c>
      <c r="J49" s="8">
        <v>92</v>
      </c>
      <c r="K49" s="22" t="str">
        <f t="shared" si="1"/>
        <v>Xuất sắc</v>
      </c>
    </row>
    <row r="50" spans="1:11" ht="15.75" x14ac:dyDescent="0.25">
      <c r="A50" s="11">
        <v>38</v>
      </c>
      <c r="B50" s="25" t="s">
        <v>111</v>
      </c>
      <c r="C50" s="23" t="s">
        <v>70</v>
      </c>
      <c r="D50" s="24">
        <v>37305</v>
      </c>
      <c r="E50" s="8">
        <v>90</v>
      </c>
      <c r="F50" s="8">
        <v>90</v>
      </c>
      <c r="G50" s="8">
        <v>90</v>
      </c>
      <c r="H50" s="8">
        <v>90</v>
      </c>
      <c r="I50" s="22" t="str">
        <f t="shared" si="0"/>
        <v>Xuất sắc</v>
      </c>
      <c r="J50" s="8">
        <v>90</v>
      </c>
      <c r="K50" s="22" t="str">
        <f t="shared" si="1"/>
        <v>Xuất sắc</v>
      </c>
    </row>
    <row r="51" spans="1:11" ht="15.75" x14ac:dyDescent="0.25">
      <c r="A51" s="11">
        <v>39</v>
      </c>
      <c r="B51" s="25" t="s">
        <v>112</v>
      </c>
      <c r="C51" s="23" t="s">
        <v>71</v>
      </c>
      <c r="D51" s="24">
        <v>37300</v>
      </c>
      <c r="E51" s="8">
        <v>70</v>
      </c>
      <c r="F51" s="8">
        <v>80</v>
      </c>
      <c r="G51" s="8">
        <v>90</v>
      </c>
      <c r="H51" s="8">
        <v>90</v>
      </c>
      <c r="I51" s="22" t="str">
        <f t="shared" si="0"/>
        <v>Xuất sắc</v>
      </c>
      <c r="J51" s="8">
        <v>90</v>
      </c>
      <c r="K51" s="22" t="str">
        <f t="shared" si="1"/>
        <v>Xuất sắc</v>
      </c>
    </row>
    <row r="52" spans="1:11" ht="15.75" x14ac:dyDescent="0.25">
      <c r="A52" s="11">
        <v>40</v>
      </c>
      <c r="B52" s="25" t="s">
        <v>113</v>
      </c>
      <c r="C52" s="23" t="s">
        <v>72</v>
      </c>
      <c r="D52" s="24">
        <v>37511</v>
      </c>
      <c r="E52" s="8">
        <v>70</v>
      </c>
      <c r="F52" s="8">
        <v>90</v>
      </c>
      <c r="G52" s="8">
        <v>90</v>
      </c>
      <c r="H52" s="8">
        <v>90</v>
      </c>
      <c r="I52" s="22" t="str">
        <f t="shared" si="0"/>
        <v>Xuất sắc</v>
      </c>
      <c r="J52" s="8">
        <v>90</v>
      </c>
      <c r="K52" s="22" t="str">
        <f t="shared" si="1"/>
        <v>Xuất sắc</v>
      </c>
    </row>
    <row r="53" spans="1:11" ht="15.75" x14ac:dyDescent="0.25">
      <c r="A53" s="11">
        <v>41</v>
      </c>
      <c r="B53" s="25" t="s">
        <v>114</v>
      </c>
      <c r="C53" s="23" t="s">
        <v>73</v>
      </c>
      <c r="D53" s="24">
        <v>37604</v>
      </c>
      <c r="E53" s="8">
        <v>84</v>
      </c>
      <c r="F53" s="8">
        <v>94</v>
      </c>
      <c r="G53" s="8">
        <v>94</v>
      </c>
      <c r="H53" s="8">
        <v>94</v>
      </c>
      <c r="I53" s="22" t="str">
        <f t="shared" si="0"/>
        <v>Xuất sắc</v>
      </c>
      <c r="J53" s="8">
        <v>94</v>
      </c>
      <c r="K53" s="22" t="str">
        <f t="shared" si="1"/>
        <v>Xuất sắc</v>
      </c>
    </row>
    <row r="55" spans="1:11" ht="16.5" x14ac:dyDescent="0.2">
      <c r="A55" s="26" t="s">
        <v>30</v>
      </c>
      <c r="B55" s="26"/>
      <c r="C55" s="26"/>
    </row>
  </sheetData>
  <mergeCells count="16">
    <mergeCell ref="A55:C55"/>
    <mergeCell ref="A7:K7"/>
    <mergeCell ref="J10:K10"/>
    <mergeCell ref="J11:K11"/>
    <mergeCell ref="A1:D1"/>
    <mergeCell ref="A2:D2"/>
    <mergeCell ref="G1:K1"/>
    <mergeCell ref="G2:K2"/>
    <mergeCell ref="A5:K5"/>
    <mergeCell ref="A6:K6"/>
    <mergeCell ref="A10:A12"/>
    <mergeCell ref="B10:B12"/>
    <mergeCell ref="C10:C12"/>
    <mergeCell ref="D10:D12"/>
    <mergeCell ref="H10:I10"/>
    <mergeCell ref="H11:I11"/>
  </mergeCells>
  <phoneticPr fontId="1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7CB9-0FE4-48B3-884A-6ADEA7D7B827}">
  <dimension ref="A1:Q12"/>
  <sheetViews>
    <sheetView tabSelected="1" topLeftCell="A3" workbookViewId="0">
      <selection activeCell="R17" sqref="R17"/>
    </sheetView>
  </sheetViews>
  <sheetFormatPr defaultColWidth="32" defaultRowHeight="14.25" x14ac:dyDescent="0.2"/>
  <cols>
    <col min="1" max="1" width="4.75" bestFit="1" customWidth="1"/>
    <col min="2" max="2" width="20" customWidth="1"/>
    <col min="3" max="3" width="5.875" customWidth="1"/>
    <col min="4" max="4" width="8.375" bestFit="1" customWidth="1"/>
    <col min="5" max="5" width="6" bestFit="1" customWidth="1"/>
    <col min="6" max="6" width="8.375" bestFit="1" customWidth="1"/>
    <col min="7" max="7" width="6" bestFit="1" customWidth="1"/>
    <col min="8" max="8" width="8.375" bestFit="1" customWidth="1"/>
    <col min="9" max="9" width="6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.375" bestFit="1" customWidth="1"/>
    <col min="16" max="16" width="3.875" bestFit="1" customWidth="1"/>
    <col min="17" max="17" width="6.375" bestFit="1" customWidth="1"/>
  </cols>
  <sheetData>
    <row r="1" spans="1:17" s="5" customFormat="1" ht="15" x14ac:dyDescent="0.25">
      <c r="A1" s="41" t="s">
        <v>0</v>
      </c>
      <c r="B1" s="41"/>
      <c r="C1" s="41"/>
      <c r="D1" s="41"/>
      <c r="E1" s="41"/>
      <c r="F1" s="41"/>
      <c r="I1" s="42" t="s">
        <v>2</v>
      </c>
      <c r="J1" s="42"/>
      <c r="K1" s="42"/>
      <c r="L1" s="42"/>
      <c r="M1" s="42"/>
      <c r="N1" s="42"/>
      <c r="O1" s="42"/>
    </row>
    <row r="2" spans="1:17" s="5" customFormat="1" ht="15" x14ac:dyDescent="0.25">
      <c r="A2" s="42" t="s">
        <v>1</v>
      </c>
      <c r="B2" s="42"/>
      <c r="C2" s="42"/>
      <c r="D2" s="42"/>
      <c r="E2" s="42"/>
      <c r="F2" s="42"/>
      <c r="I2" s="42" t="s">
        <v>3</v>
      </c>
      <c r="J2" s="42"/>
      <c r="K2" s="42"/>
      <c r="L2" s="42"/>
      <c r="M2" s="42"/>
      <c r="N2" s="42"/>
      <c r="O2" s="42"/>
    </row>
    <row r="3" spans="1:17" s="5" customFormat="1" ht="15" x14ac:dyDescent="0.25"/>
    <row r="4" spans="1:17" s="5" customFormat="1" ht="48.75" customHeight="1" x14ac:dyDescent="0.3">
      <c r="B4" s="43" t="s">
        <v>115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8" spans="1:17" s="5" customFormat="1" ht="15.75" x14ac:dyDescent="0.25">
      <c r="A8" s="44" t="s">
        <v>6</v>
      </c>
      <c r="B8" s="47" t="s">
        <v>22</v>
      </c>
      <c r="C8" s="47" t="s">
        <v>23</v>
      </c>
      <c r="D8" s="50" t="s">
        <v>24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2"/>
    </row>
    <row r="9" spans="1:17" s="5" customFormat="1" ht="15.75" x14ac:dyDescent="0.25">
      <c r="A9" s="45"/>
      <c r="B9" s="48"/>
      <c r="C9" s="48"/>
      <c r="D9" s="50" t="s">
        <v>17</v>
      </c>
      <c r="E9" s="52"/>
      <c r="F9" s="50" t="s">
        <v>18</v>
      </c>
      <c r="G9" s="52"/>
      <c r="H9" s="50" t="s">
        <v>20</v>
      </c>
      <c r="I9" s="52"/>
      <c r="J9" s="50" t="s">
        <v>21</v>
      </c>
      <c r="K9" s="52"/>
      <c r="L9" s="50" t="s">
        <v>25</v>
      </c>
      <c r="M9" s="52"/>
      <c r="N9" s="50" t="s">
        <v>19</v>
      </c>
      <c r="O9" s="52"/>
    </row>
    <row r="10" spans="1:17" s="5" customFormat="1" ht="15.75" x14ac:dyDescent="0.25">
      <c r="A10" s="46"/>
      <c r="B10" s="49"/>
      <c r="C10" s="49"/>
      <c r="D10" s="6" t="s">
        <v>26</v>
      </c>
      <c r="E10" s="6" t="s">
        <v>27</v>
      </c>
      <c r="F10" s="6" t="s">
        <v>26</v>
      </c>
      <c r="G10" s="6" t="s">
        <v>27</v>
      </c>
      <c r="H10" s="6" t="s">
        <v>26</v>
      </c>
      <c r="I10" s="6" t="s">
        <v>27</v>
      </c>
      <c r="J10" s="6" t="s">
        <v>26</v>
      </c>
      <c r="K10" s="6" t="s">
        <v>27</v>
      </c>
      <c r="L10" s="6" t="s">
        <v>26</v>
      </c>
      <c r="M10" s="6" t="s">
        <v>27</v>
      </c>
      <c r="N10" s="6" t="s">
        <v>26</v>
      </c>
      <c r="O10" s="6" t="s">
        <v>27</v>
      </c>
    </row>
    <row r="11" spans="1:17" s="19" customFormat="1" ht="15.75" x14ac:dyDescent="0.25">
      <c r="A11" s="12">
        <v>1</v>
      </c>
      <c r="B11" s="13" t="s">
        <v>31</v>
      </c>
      <c r="C11" s="14">
        <f>K65GAT!$A$53</f>
        <v>41</v>
      </c>
      <c r="D11" s="12">
        <f>COUNTIF(K65GAT!K$13:K$53,"Xuất sắc")</f>
        <v>29</v>
      </c>
      <c r="E11" s="15">
        <f t="shared" ref="E11:E12" si="0">D11/C11</f>
        <v>0.70731707317073167</v>
      </c>
      <c r="F11" s="12">
        <f>COUNTIF(K65GAT!K$13:K$53,"Tốt")</f>
        <v>2</v>
      </c>
      <c r="G11" s="15">
        <f t="shared" ref="G11:G12" si="1">F11/C11</f>
        <v>4.878048780487805E-2</v>
      </c>
      <c r="H11" s="12">
        <f>COUNTIF(K65GAT!K$13:K$53,"Khá")</f>
        <v>3</v>
      </c>
      <c r="I11" s="15">
        <f t="shared" ref="I11:I12" si="2">H11/C11</f>
        <v>7.3170731707317069E-2</v>
      </c>
      <c r="J11" s="12">
        <f>COUNTIF(K65GAT!K$13:K$53,"Trung bình")</f>
        <v>0</v>
      </c>
      <c r="K11" s="16">
        <f t="shared" ref="K11:K12" si="3">J11/C11</f>
        <v>0</v>
      </c>
      <c r="L11" s="12">
        <f>COUNTIF(K65GAT!K$13:K$53,"Yếu")</f>
        <v>0</v>
      </c>
      <c r="M11" s="16">
        <f t="shared" ref="M11:M12" si="4">L11/C11</f>
        <v>0</v>
      </c>
      <c r="N11" s="12">
        <f>COUNTIF(K65GAT!K$13:K$53,"Kém")</f>
        <v>7</v>
      </c>
      <c r="O11" s="16">
        <f t="shared" ref="O11:O12" si="5">N11/C11</f>
        <v>0.17073170731707318</v>
      </c>
      <c r="P11" s="17">
        <f t="shared" ref="P11:Q12" si="6">SUM(D11,F11,H11,J11,L11,N11)</f>
        <v>41</v>
      </c>
      <c r="Q11" s="18">
        <f t="shared" si="6"/>
        <v>1</v>
      </c>
    </row>
    <row r="12" spans="1:17" s="21" customFormat="1" ht="15.75" x14ac:dyDescent="0.25">
      <c r="A12" s="39" t="s">
        <v>28</v>
      </c>
      <c r="B12" s="40"/>
      <c r="C12" s="14">
        <f t="shared" ref="C12" si="7">SUM(D12,F12,H12,J12,L12,N12)</f>
        <v>41</v>
      </c>
      <c r="D12" s="20">
        <f>SUM(D11:D11)</f>
        <v>29</v>
      </c>
      <c r="E12" s="15">
        <f t="shared" si="0"/>
        <v>0.70731707317073167</v>
      </c>
      <c r="F12" s="20">
        <f>SUM(F11:F11)</f>
        <v>2</v>
      </c>
      <c r="G12" s="15">
        <f t="shared" si="1"/>
        <v>4.878048780487805E-2</v>
      </c>
      <c r="H12" s="20">
        <f>SUM(H11:H11)</f>
        <v>3</v>
      </c>
      <c r="I12" s="15">
        <f t="shared" si="2"/>
        <v>7.3170731707317069E-2</v>
      </c>
      <c r="J12" s="20">
        <f>SUM(J11:J11)</f>
        <v>0</v>
      </c>
      <c r="K12" s="16">
        <f t="shared" si="3"/>
        <v>0</v>
      </c>
      <c r="L12" s="20">
        <f>SUM(L11:L11)</f>
        <v>0</v>
      </c>
      <c r="M12" s="16">
        <f t="shared" si="4"/>
        <v>0</v>
      </c>
      <c r="N12" s="20">
        <f>SUM(N11:N11)</f>
        <v>7</v>
      </c>
      <c r="O12" s="16">
        <f t="shared" si="5"/>
        <v>0.17073170731707318</v>
      </c>
      <c r="P12" s="17">
        <f>SUM(P11:P11)</f>
        <v>41</v>
      </c>
      <c r="Q12" s="18">
        <f t="shared" si="6"/>
        <v>1</v>
      </c>
    </row>
  </sheetData>
  <mergeCells count="16">
    <mergeCell ref="A12:B12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K65GAT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2025-01-08T04:04:31Z</dcterms:modified>
</cp:coreProperties>
</file>